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/>
  <mc:AlternateContent xmlns:mc="http://schemas.openxmlformats.org/markup-compatibility/2006">
    <mc:Choice Requires="x15">
      <x15ac:absPath xmlns:x15ac="http://schemas.microsoft.com/office/spreadsheetml/2010/11/ac" url="E:\Documentos\business\SalesPartners\Certificación de Cursos\RVOE\Lafayette\"/>
    </mc:Choice>
  </mc:AlternateContent>
  <xr:revisionPtr revIDLastSave="0" documentId="8_{B6CC4492-9504-4206-B1EA-F2BFC575AC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2" l="1"/>
  <c r="P7" i="2" s="1"/>
  <c r="H49" i="2"/>
  <c r="J47" i="2"/>
  <c r="G47" i="2"/>
  <c r="D47" i="2"/>
  <c r="Y45" i="2"/>
  <c r="X45" i="2"/>
  <c r="W45" i="2"/>
  <c r="V45" i="2"/>
  <c r="U45" i="2"/>
  <c r="T45" i="2"/>
  <c r="S45" i="2"/>
  <c r="R45" i="2"/>
  <c r="Q45" i="2"/>
  <c r="P45" i="2"/>
  <c r="O45" i="2"/>
  <c r="N45" i="2"/>
  <c r="K45" i="2"/>
  <c r="K49" i="2" s="1"/>
  <c r="H45" i="2"/>
  <c r="E45" i="2"/>
  <c r="E49" i="2" s="1"/>
  <c r="D45" i="2"/>
  <c r="D51" i="2" s="1"/>
  <c r="D54" i="2" s="1"/>
  <c r="Z44" i="2"/>
  <c r="Y43" i="2"/>
  <c r="T43" i="2"/>
  <c r="O43" i="2"/>
  <c r="N43" i="2"/>
  <c r="U43" i="2" s="1"/>
  <c r="G43" i="2"/>
  <c r="J43" i="2" s="1"/>
  <c r="D43" i="2"/>
  <c r="Z42" i="2"/>
  <c r="G42" i="2"/>
  <c r="D42" i="2"/>
  <c r="J42" i="2" s="1"/>
  <c r="Y41" i="2"/>
  <c r="Q41" i="2"/>
  <c r="N41" i="2"/>
  <c r="X41" i="2" s="1"/>
  <c r="Z40" i="2"/>
  <c r="D29" i="2"/>
  <c r="D33" i="2" s="1"/>
  <c r="Y27" i="2"/>
  <c r="X27" i="2"/>
  <c r="W27" i="2"/>
  <c r="V27" i="2"/>
  <c r="U27" i="2"/>
  <c r="T27" i="2"/>
  <c r="S27" i="2"/>
  <c r="R27" i="2"/>
  <c r="Q27" i="2"/>
  <c r="P27" i="2"/>
  <c r="O27" i="2"/>
  <c r="N27" i="2"/>
  <c r="Z26" i="2"/>
  <c r="N25" i="2"/>
  <c r="Y25" i="2" s="1"/>
  <c r="Z24" i="2"/>
  <c r="X23" i="2"/>
  <c r="P23" i="2"/>
  <c r="N23" i="2"/>
  <c r="W23" i="2" s="1"/>
  <c r="Z22" i="2"/>
  <c r="O9" i="2"/>
  <c r="P9" i="2"/>
  <c r="Q9" i="2"/>
  <c r="R9" i="2"/>
  <c r="S9" i="2"/>
  <c r="T9" i="2"/>
  <c r="U9" i="2"/>
  <c r="V9" i="2"/>
  <c r="W9" i="2"/>
  <c r="X9" i="2"/>
  <c r="Y9" i="2"/>
  <c r="N9" i="2"/>
  <c r="N5" i="2"/>
  <c r="Q5" i="2" s="1"/>
  <c r="Z8" i="2"/>
  <c r="Z6" i="2"/>
  <c r="Z4" i="2"/>
  <c r="D11" i="2"/>
  <c r="J29" i="2"/>
  <c r="G29" i="2"/>
  <c r="K27" i="2"/>
  <c r="K31" i="2" s="1"/>
  <c r="H27" i="2"/>
  <c r="H31" i="2" s="1"/>
  <c r="E27" i="2"/>
  <c r="E31" i="2" s="1"/>
  <c r="D25" i="2"/>
  <c r="D24" i="2"/>
  <c r="J24" i="2" s="1"/>
  <c r="W43" i="2" l="1"/>
  <c r="Q43" i="2"/>
  <c r="O41" i="2"/>
  <c r="U41" i="2"/>
  <c r="P41" i="2"/>
  <c r="W41" i="2"/>
  <c r="T41" i="2"/>
  <c r="N46" i="2"/>
  <c r="T23" i="2"/>
  <c r="O46" i="2"/>
  <c r="G45" i="2"/>
  <c r="G51" i="2" s="1"/>
  <c r="G54" i="2" s="1"/>
  <c r="S43" i="2"/>
  <c r="X43" i="2"/>
  <c r="X46" i="2" s="1"/>
  <c r="W46" i="2"/>
  <c r="P43" i="2"/>
  <c r="Q46" i="2"/>
  <c r="U46" i="2"/>
  <c r="Y46" i="2"/>
  <c r="J45" i="2"/>
  <c r="J51" i="2" s="1"/>
  <c r="J54" i="2" s="1"/>
  <c r="S41" i="2"/>
  <c r="S46" i="2" s="1"/>
  <c r="T46" i="2"/>
  <c r="R41" i="2"/>
  <c r="V41" i="2"/>
  <c r="R43" i="2"/>
  <c r="V43" i="2"/>
  <c r="V46" i="2" s="1"/>
  <c r="Z45" i="2"/>
  <c r="P25" i="2"/>
  <c r="P28" i="2" s="1"/>
  <c r="N28" i="2"/>
  <c r="U23" i="2"/>
  <c r="Q23" i="2"/>
  <c r="Y23" i="2"/>
  <c r="Y28" i="2"/>
  <c r="Z27" i="2"/>
  <c r="R25" i="2"/>
  <c r="R28" i="2" s="1"/>
  <c r="V25" i="2"/>
  <c r="O25" i="2"/>
  <c r="S25" i="2"/>
  <c r="W25" i="2"/>
  <c r="W28" i="2" s="1"/>
  <c r="R23" i="2"/>
  <c r="V23" i="2"/>
  <c r="V28" i="2" s="1"/>
  <c r="T25" i="2"/>
  <c r="T28" i="2" s="1"/>
  <c r="X25" i="2"/>
  <c r="X28" i="2" s="1"/>
  <c r="O23" i="2"/>
  <c r="S23" i="2"/>
  <c r="Q25" i="2"/>
  <c r="U25" i="2"/>
  <c r="U28" i="2" s="1"/>
  <c r="W7" i="2"/>
  <c r="S7" i="2"/>
  <c r="O7" i="2"/>
  <c r="V7" i="2"/>
  <c r="R7" i="2"/>
  <c r="Y7" i="2"/>
  <c r="U7" i="2"/>
  <c r="Q7" i="2"/>
  <c r="Q10" i="2" s="1"/>
  <c r="X7" i="2"/>
  <c r="T7" i="2"/>
  <c r="U5" i="2"/>
  <c r="U10" i="2" s="1"/>
  <c r="X5" i="2"/>
  <c r="T5" i="2"/>
  <c r="P5" i="2"/>
  <c r="P10" i="2" s="1"/>
  <c r="N10" i="2"/>
  <c r="W5" i="2"/>
  <c r="S5" i="2"/>
  <c r="O5" i="2"/>
  <c r="O10" i="2" s="1"/>
  <c r="V5" i="2"/>
  <c r="R5" i="2"/>
  <c r="Y5" i="2"/>
  <c r="G24" i="2"/>
  <c r="D27" i="2"/>
  <c r="D36" i="2" s="1"/>
  <c r="Z9" i="2"/>
  <c r="G25" i="2"/>
  <c r="J25" i="2" s="1"/>
  <c r="J27" i="2" s="1"/>
  <c r="J33" i="2" s="1"/>
  <c r="J36" i="2" s="1"/>
  <c r="S10" i="2" l="1"/>
  <c r="Y10" i="2"/>
  <c r="P46" i="2"/>
  <c r="Z41" i="2"/>
  <c r="V10" i="2"/>
  <c r="X10" i="2"/>
  <c r="W10" i="2"/>
  <c r="R10" i="2"/>
  <c r="Z43" i="2"/>
  <c r="Z46" i="2" s="1"/>
  <c r="R46" i="2"/>
  <c r="Z25" i="2"/>
  <c r="Z28" i="2" s="1"/>
  <c r="Q28" i="2"/>
  <c r="Z23" i="2"/>
  <c r="O28" i="2"/>
  <c r="S28" i="2"/>
  <c r="T10" i="2"/>
  <c r="Z5" i="2"/>
  <c r="G27" i="2"/>
  <c r="G33" i="2" s="1"/>
  <c r="G36" i="2" s="1"/>
  <c r="J11" i="2"/>
  <c r="G11" i="2"/>
  <c r="K9" i="2"/>
  <c r="K13" i="2" s="1"/>
  <c r="H9" i="2"/>
  <c r="H13" i="2" s="1"/>
  <c r="E9" i="2"/>
  <c r="E13" i="2" s="1"/>
  <c r="D7" i="2"/>
  <c r="D6" i="2"/>
  <c r="J6" i="2" s="1"/>
  <c r="G7" i="2" l="1"/>
  <c r="J7" i="2" s="1"/>
  <c r="J9" i="2"/>
  <c r="J15" i="2" s="1"/>
  <c r="J18" i="2" s="1"/>
  <c r="D9" i="2"/>
  <c r="D15" i="2" s="1"/>
  <c r="D18" i="2" s="1"/>
  <c r="G6" i="2"/>
  <c r="G9" i="2" s="1"/>
  <c r="G15" i="2" s="1"/>
  <c r="G18" i="2" s="1"/>
  <c r="Z7" i="2" l="1"/>
  <c r="Z10" i="2" s="1"/>
</calcChain>
</file>

<file path=xl/sharedStrings.xml><?xml version="1.0" encoding="utf-8"?>
<sst xmlns="http://schemas.openxmlformats.org/spreadsheetml/2006/main" count="93" uniqueCount="32">
  <si>
    <r>
      <rPr>
        <b/>
        <sz val="14"/>
        <color indexed="9"/>
        <rFont val="Arial"/>
      </rPr>
      <t xml:space="preserve"> 60m</t>
    </r>
    <r>
      <rPr>
        <b/>
        <vertAlign val="superscript"/>
        <sz val="14"/>
        <color indexed="9"/>
        <rFont val="Arial"/>
      </rPr>
      <t>2</t>
    </r>
  </si>
  <si>
    <t xml:space="preserve">Escenario Conservador </t>
  </si>
  <si>
    <t xml:space="preserve">Escenario Real </t>
  </si>
  <si>
    <t>Escenario Optimista</t>
  </si>
  <si>
    <t>(Periodo de crecimiento)</t>
  </si>
  <si>
    <t xml:space="preserve">(Periodo de madurez) </t>
  </si>
  <si>
    <t xml:space="preserve"> (Periodo de consolidación)</t>
  </si>
  <si>
    <t>Total de servicios al mes</t>
  </si>
  <si>
    <t>Subtotal</t>
  </si>
  <si>
    <t>Licenciatura</t>
  </si>
  <si>
    <t>Maestria</t>
  </si>
  <si>
    <t>Cursos Online</t>
  </si>
  <si>
    <t>Ingresos Mensuales</t>
  </si>
  <si>
    <t>Ingresos anuales</t>
  </si>
  <si>
    <t>Escenario Conservador</t>
  </si>
  <si>
    <t>Escenario Real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</si>
  <si>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</si>
  <si>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</si>
  <si>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</si>
  <si>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</si>
  <si>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</si>
  <si>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</si>
  <si>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</si>
  <si>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</si>
  <si>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</si>
  <si>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</si>
  <si>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</si>
  <si>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</si>
  <si>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</si>
  <si>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Licenciaturas</t>
  </si>
  <si>
    <t>Maestrías</t>
  </si>
  <si>
    <t>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</si>
</sst>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 &quot;[$$-409]* #,##0.00&quot; &quot;;&quot; &quot;[$$-409]* \(#,##0.00\);&quot; &quot;[$$-409]* &quot;-&quot;??&quot; &quot;"/>
    <numFmt numFmtId="165" formatCode="&quot; &quot;[$$-409]* #,##0&quot; &quot;;&quot; &quot;[$$-409]* \(#,##0\);&quot; &quot;[$$-409]* &quot;-&quot;??&quot; &quot;"/>
    <numFmt numFmtId="166" formatCode="[$$-409]#,##0"/>
    <numFmt numFmtId="167" formatCode="[$$-409]#,##0.00"/>
  </numFmts>
  <fonts count="13" x14ac:knownFonts="1">
    <font>
      <sz val="11"/>
      <color indexed="8"/>
      <name val="Calibri"/>
    </font>
    <font>
      <sz val="11"/>
      <color indexed="8"/>
      <name val="Arial"/>
    </font>
    <font>
      <b/>
      <sz val="11"/>
      <color indexed="9"/>
      <name val="Arial"/>
    </font>
    <font>
      <b/>
      <sz val="11"/>
      <color indexed="8"/>
      <name val="Arial"/>
    </font>
    <font>
      <b/>
      <sz val="12"/>
      <color indexed="9"/>
      <name val="Arial"/>
    </font>
    <font>
      <sz val="11"/>
      <color indexed="9"/>
      <name val="Arial"/>
    </font>
    <font>
      <b/>
      <sz val="14"/>
      <color indexed="9"/>
      <name val="Arial"/>
    </font>
    <font>
      <b/>
      <vertAlign val="superscript"/>
      <sz val="14"/>
      <color indexed="9"/>
      <name val="Arial"/>
    </font>
    <font>
      <b/>
      <sz val="11"/>
      <color indexed="8"/>
      <name val="Calibri"/>
    </font>
    <font>
      <sz val="11"/>
      <color indexed="8"/>
      <name val="Calibri"/>
    </font>
    <font>
      <b/>
      <sz val="11"/>
      <color theme="0"/>
      <name val="Helvetica Neue"/>
      <family val="2"/>
      <scheme val="minor"/>
    </font>
    <font>
      <sz val="11"/>
      <color theme="0"/>
      <name val="Calibri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n">
        <color indexed="10"/>
      </right>
      <top style="thick">
        <color indexed="9"/>
      </top>
      <bottom style="thick">
        <color indexed="9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ck">
        <color indexed="9"/>
      </top>
      <bottom/>
      <diagonal/>
    </border>
    <border>
      <left/>
      <right style="medium">
        <color indexed="8"/>
      </right>
      <top style="thick">
        <color indexed="9"/>
      </top>
      <bottom/>
      <diagonal/>
    </border>
    <border>
      <left style="medium">
        <color indexed="8"/>
      </left>
      <right style="medium">
        <color indexed="8"/>
      </right>
      <top style="thick">
        <color indexed="9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8"/>
      </right>
      <top/>
      <bottom style="medium">
        <color indexed="9"/>
      </bottom>
      <diagonal/>
    </border>
    <border>
      <left style="medium">
        <color indexed="8"/>
      </left>
      <right/>
      <top/>
      <bottom style="medium">
        <color indexed="9"/>
      </bottom>
      <diagonal/>
    </border>
    <border>
      <left style="medium">
        <color indexed="8"/>
      </left>
      <right style="medium">
        <color indexed="8"/>
      </right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8"/>
      </right>
      <top style="medium">
        <color indexed="9"/>
      </top>
      <bottom style="medium">
        <color indexed="9"/>
      </bottom>
      <diagonal/>
    </border>
    <border>
      <left style="medium">
        <color indexed="8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8"/>
      </right>
      <top style="medium">
        <color indexed="9"/>
      </top>
      <bottom style="medium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4" fontId="9" fillId="0" borderId="0" applyFont="0" applyFill="0" applyBorder="0" applyAlignment="0" applyProtection="0"/>
  </cellStyleXfs>
  <cellXfs count="62">
    <xf numFmtId="0" fontId="0" fillId="0" borderId="0" xfId="0" applyFont="1" applyAlignment="1"/>
    <xf numFmtId="0" fontId="2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7" fontId="1" fillId="2" borderId="7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/>
    </xf>
    <xf numFmtId="165" fontId="1" fillId="2" borderId="1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3" fontId="1" fillId="2" borderId="16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3" fontId="1" fillId="2" borderId="20" xfId="0" applyNumberFormat="1" applyFont="1" applyFill="1" applyBorder="1" applyAlignment="1">
      <alignment horizontal="center"/>
    </xf>
    <xf numFmtId="165" fontId="1" fillId="2" borderId="19" xfId="0" applyNumberFormat="1" applyFont="1" applyFill="1" applyBorder="1" applyAlignment="1">
      <alignment horizontal="center" vertical="center"/>
    </xf>
    <xf numFmtId="165" fontId="1" fillId="2" borderId="21" xfId="0" applyNumberFormat="1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>
      <alignment horizontal="center"/>
    </xf>
    <xf numFmtId="9" fontId="4" fillId="3" borderId="26" xfId="0" applyNumberFormat="1" applyFont="1" applyFill="1" applyBorder="1" applyAlignment="1">
      <alignment horizontal="center"/>
    </xf>
    <xf numFmtId="9" fontId="4" fillId="2" borderId="27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right"/>
    </xf>
    <xf numFmtId="0" fontId="0" fillId="2" borderId="7" xfId="0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4" fontId="1" fillId="2" borderId="7" xfId="1" applyFont="1" applyFill="1" applyBorder="1" applyAlignment="1">
      <alignment horizontal="center" vertical="center"/>
    </xf>
    <xf numFmtId="44" fontId="1" fillId="2" borderId="11" xfId="1" applyFont="1" applyFill="1" applyBorder="1" applyAlignment="1">
      <alignment horizontal="center"/>
    </xf>
    <xf numFmtId="44" fontId="1" fillId="2" borderId="15" xfId="1" applyFont="1" applyFill="1" applyBorder="1" applyAlignment="1">
      <alignment horizontal="center"/>
    </xf>
    <xf numFmtId="44" fontId="4" fillId="3" borderId="25" xfId="1" applyFont="1" applyFill="1" applyBorder="1" applyAlignment="1">
      <alignment horizontal="center"/>
    </xf>
    <xf numFmtId="0" fontId="0" fillId="0" borderId="0" xfId="0"/>
    <xf numFmtId="0" fontId="10" fillId="5" borderId="0" xfId="0" applyFont="1" applyFill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4" fontId="0" fillId="0" borderId="28" xfId="1" applyFont="1" applyBorder="1" applyAlignment="1">
      <alignment horizontal="center" vertical="center"/>
    </xf>
    <xf numFmtId="44" fontId="0" fillId="0" borderId="0" xfId="0" applyNumberFormat="1"/>
    <xf numFmtId="44" fontId="0" fillId="0" borderId="28" xfId="1" applyNumberFormat="1" applyFont="1" applyBorder="1" applyAlignment="1">
      <alignment horizontal="center" vertical="center"/>
    </xf>
    <xf numFmtId="44" fontId="11" fillId="6" borderId="0" xfId="0" applyNumberFormat="1" applyFont="1" applyFill="1"/>
    <xf numFmtId="49" fontId="5" fillId="3" borderId="11" xfId="0" applyNumberFormat="1" applyFont="1" applyFill="1" applyBorder="1" applyAlignment="1">
      <alignment horizontal="center"/>
    </xf>
    <xf numFmtId="166" fontId="1" fillId="3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/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left"/>
    </xf>
    <xf numFmtId="3" fontId="4" fillId="3" borderId="23" xfId="0" applyNumberFormat="1" applyFont="1" applyFill="1" applyBorder="1" applyAlignment="1">
      <alignment horizontal="left"/>
    </xf>
    <xf numFmtId="3" fontId="4" fillId="3" borderId="24" xfId="0" applyNumberFormat="1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165" fontId="1" fillId="3" borderId="7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15151"/>
      <rgbColor rgb="FFFF0000"/>
      <rgbColor rgb="FF1F497D"/>
      <rgbColor rgb="FFC000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54"/>
  <sheetViews>
    <sheetView tabSelected="1" topLeftCell="A19" zoomScaleNormal="100" zoomScaleSheetLayoutView="80" workbookViewId="0">
      <selection activeCell="M22" sqref="M22:M23"/>
    </sheetView>
  </sheetViews>
  <sheetFormatPr baseColWidth="10" defaultRowHeight="15" x14ac:dyDescent="0.25"/>
  <cols>
    <col min="1" max="1" width="4" customWidth="1"/>
    <col min="2" max="2" width="22.7109375" bestFit="1" customWidth="1"/>
    <col min="3" max="3" width="12.7109375" bestFit="1" customWidth="1"/>
    <col min="4" max="4" width="15.42578125" bestFit="1" customWidth="1"/>
    <col min="6" max="6" width="2.5703125" customWidth="1"/>
    <col min="7" max="7" width="15.42578125" bestFit="1" customWidth="1"/>
    <col min="9" max="9" width="3" customWidth="1"/>
    <col min="10" max="10" width="15.42578125" bestFit="1" customWidth="1"/>
    <col min="26" max="26" width="12.5703125" bestFit="1" customWidth="1"/>
  </cols>
  <sheetData>
    <row r="2" spans="1:26" ht="15.75" thickBot="1" x14ac:dyDescent="0.3"/>
    <row r="3" spans="1:26" ht="22.5" thickTop="1" thickBot="1" x14ac:dyDescent="0.3">
      <c r="A3" s="61" t="s">
        <v>14</v>
      </c>
      <c r="B3" s="47"/>
      <c r="C3" s="48"/>
      <c r="D3" s="51" t="s">
        <v>0</v>
      </c>
      <c r="E3" s="52"/>
      <c r="F3" s="52"/>
      <c r="G3" s="52"/>
      <c r="H3" s="52"/>
      <c r="I3" s="52"/>
      <c r="J3" s="52"/>
      <c r="K3" s="53"/>
      <c r="M3" s="31"/>
      <c r="N3" s="32" t="s">
        <v>16</v>
      </c>
      <c r="O3" s="32" t="s">
        <v>17</v>
      </c>
      <c r="P3" s="32" t="s">
        <v>18</v>
      </c>
      <c r="Q3" s="32" t="s">
        <v>19</v>
      </c>
      <c r="R3" s="32" t="s">
        <v>20</v>
      </c>
      <c r="S3" s="32" t="s">
        <v>21</v>
      </c>
      <c r="T3" s="32" t="s">
        <v>22</v>
      </c>
      <c r="U3" s="32" t="s">
        <v>23</v>
      </c>
      <c r="V3" s="32" t="s">
        <v>24</v>
      </c>
      <c r="W3" s="32" t="s">
        <v>25</v>
      </c>
      <c r="X3" s="32" t="s">
        <v>26</v>
      </c>
      <c r="Y3" s="32" t="s">
        <v>27</v>
      </c>
      <c r="Z3" s="32" t="s">
        <v>28</v>
      </c>
    </row>
    <row r="4" spans="1:26" ht="16.5" thickTop="1" x14ac:dyDescent="0.25">
      <c r="A4" s="49"/>
      <c r="B4" s="47"/>
      <c r="C4" s="50"/>
      <c r="D4" s="54" t="s">
        <v>1</v>
      </c>
      <c r="E4" s="55"/>
      <c r="F4" s="1"/>
      <c r="G4" s="56" t="s">
        <v>2</v>
      </c>
      <c r="H4" s="57"/>
      <c r="I4" s="1"/>
      <c r="J4" s="56" t="s">
        <v>3</v>
      </c>
      <c r="K4" s="57"/>
      <c r="M4" s="42" t="s">
        <v>29</v>
      </c>
      <c r="N4" s="33">
        <v>1</v>
      </c>
      <c r="O4" s="33">
        <v>0</v>
      </c>
      <c r="P4" s="33">
        <v>0</v>
      </c>
      <c r="Q4" s="33">
        <v>0</v>
      </c>
      <c r="R4" s="33">
        <v>0</v>
      </c>
      <c r="S4" s="33">
        <v>0</v>
      </c>
      <c r="T4" s="33">
        <v>0</v>
      </c>
      <c r="U4" s="33">
        <v>0</v>
      </c>
      <c r="V4" s="33">
        <v>0</v>
      </c>
      <c r="W4" s="33">
        <v>0</v>
      </c>
      <c r="X4" s="33">
        <v>0</v>
      </c>
      <c r="Y4" s="33">
        <v>0</v>
      </c>
      <c r="Z4" s="33">
        <f>SUM(N4:Y4)</f>
        <v>1</v>
      </c>
    </row>
    <row r="5" spans="1:26" x14ac:dyDescent="0.25">
      <c r="A5" s="2"/>
      <c r="B5" s="58"/>
      <c r="C5" s="59"/>
      <c r="D5" s="38" t="s">
        <v>4</v>
      </c>
      <c r="E5" s="60"/>
      <c r="F5" s="3"/>
      <c r="G5" s="38" t="s">
        <v>5</v>
      </c>
      <c r="H5" s="39"/>
      <c r="I5" s="3"/>
      <c r="J5" s="38" t="s">
        <v>6</v>
      </c>
      <c r="K5" s="40"/>
      <c r="M5" s="42"/>
      <c r="N5" s="34">
        <f>(N4*$C6)/12</f>
        <v>1666.6666666666667</v>
      </c>
      <c r="O5" s="36">
        <f>$N5+(O4*$C6)/12</f>
        <v>1666.6666666666667</v>
      </c>
      <c r="P5" s="36">
        <f t="shared" ref="P5:Y5" si="0">$N5+(P4*$C6)/12</f>
        <v>1666.6666666666667</v>
      </c>
      <c r="Q5" s="36">
        <f t="shared" si="0"/>
        <v>1666.6666666666667</v>
      </c>
      <c r="R5" s="36">
        <f t="shared" si="0"/>
        <v>1666.6666666666667</v>
      </c>
      <c r="S5" s="36">
        <f t="shared" si="0"/>
        <v>1666.6666666666667</v>
      </c>
      <c r="T5" s="36">
        <f t="shared" si="0"/>
        <v>1666.6666666666667</v>
      </c>
      <c r="U5" s="36">
        <f t="shared" si="0"/>
        <v>1666.6666666666667</v>
      </c>
      <c r="V5" s="36">
        <f t="shared" si="0"/>
        <v>1666.6666666666667</v>
      </c>
      <c r="W5" s="36">
        <f t="shared" si="0"/>
        <v>1666.6666666666667</v>
      </c>
      <c r="X5" s="36">
        <f t="shared" si="0"/>
        <v>1666.6666666666667</v>
      </c>
      <c r="Y5" s="36">
        <f t="shared" si="0"/>
        <v>1666.6666666666667</v>
      </c>
      <c r="Z5" s="34">
        <f>SUM(N5:Y5)</f>
        <v>20000</v>
      </c>
    </row>
    <row r="6" spans="1:26" x14ac:dyDescent="0.25">
      <c r="A6" s="2"/>
      <c r="B6" s="4" t="s">
        <v>9</v>
      </c>
      <c r="C6" s="28">
        <v>20000</v>
      </c>
      <c r="D6" s="28">
        <f>(E6*C6)/12</f>
        <v>1666.6666666666667</v>
      </c>
      <c r="E6" s="7">
        <v>1</v>
      </c>
      <c r="F6" s="3"/>
      <c r="G6" s="28">
        <f>D6</f>
        <v>1666.6666666666667</v>
      </c>
      <c r="H6" s="8">
        <v>5</v>
      </c>
      <c r="I6" s="3"/>
      <c r="J6" s="28">
        <f>D6</f>
        <v>1666.6666666666667</v>
      </c>
      <c r="K6" s="8">
        <v>10</v>
      </c>
      <c r="M6" s="41" t="s">
        <v>30</v>
      </c>
      <c r="N6" s="33">
        <v>1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f>SUM(N6:Y6)</f>
        <v>1</v>
      </c>
    </row>
    <row r="7" spans="1:26" x14ac:dyDescent="0.25">
      <c r="A7" s="2"/>
      <c r="B7" s="4" t="s">
        <v>10</v>
      </c>
      <c r="C7" s="28">
        <v>30000</v>
      </c>
      <c r="D7" s="28">
        <f>(E7*C7)/12</f>
        <v>2500</v>
      </c>
      <c r="E7" s="7">
        <v>1</v>
      </c>
      <c r="F7" s="3"/>
      <c r="G7" s="28">
        <f>D7</f>
        <v>2500</v>
      </c>
      <c r="H7" s="8">
        <v>5</v>
      </c>
      <c r="I7" s="3"/>
      <c r="J7" s="28">
        <f>G7</f>
        <v>2500</v>
      </c>
      <c r="K7" s="8">
        <v>10</v>
      </c>
      <c r="M7" s="41"/>
      <c r="N7" s="34">
        <f>(N6*$C7)/12</f>
        <v>2500</v>
      </c>
      <c r="O7" s="34">
        <f>$N7+(O6*$C7)/12</f>
        <v>2500</v>
      </c>
      <c r="P7" s="34">
        <f t="shared" ref="P7:Y7" si="1">$N7+(P6*$C7)/12</f>
        <v>2500</v>
      </c>
      <c r="Q7" s="34">
        <f t="shared" si="1"/>
        <v>2500</v>
      </c>
      <c r="R7" s="34">
        <f t="shared" si="1"/>
        <v>2500</v>
      </c>
      <c r="S7" s="34">
        <f t="shared" si="1"/>
        <v>2500</v>
      </c>
      <c r="T7" s="34">
        <f t="shared" si="1"/>
        <v>2500</v>
      </c>
      <c r="U7" s="34">
        <f t="shared" si="1"/>
        <v>2500</v>
      </c>
      <c r="V7" s="34">
        <f t="shared" si="1"/>
        <v>2500</v>
      </c>
      <c r="W7" s="34">
        <f t="shared" si="1"/>
        <v>2500</v>
      </c>
      <c r="X7" s="34">
        <f t="shared" si="1"/>
        <v>2500</v>
      </c>
      <c r="Y7" s="34">
        <f t="shared" si="1"/>
        <v>2500</v>
      </c>
      <c r="Z7" s="34">
        <f>SUM(N7:Y7)</f>
        <v>30000</v>
      </c>
    </row>
    <row r="8" spans="1:26" x14ac:dyDescent="0.25">
      <c r="A8" s="2"/>
      <c r="B8" s="4"/>
      <c r="C8" s="5"/>
      <c r="D8" s="9"/>
      <c r="E8" s="10"/>
      <c r="F8" s="3"/>
      <c r="G8" s="9"/>
      <c r="H8" s="10"/>
      <c r="I8" s="3"/>
      <c r="J8" s="9"/>
      <c r="K8" s="10"/>
      <c r="M8" s="42" t="s">
        <v>31</v>
      </c>
      <c r="N8" s="33">
        <v>2</v>
      </c>
      <c r="O8" s="33">
        <v>2</v>
      </c>
      <c r="P8" s="33">
        <v>0</v>
      </c>
      <c r="Q8" s="33">
        <v>0</v>
      </c>
      <c r="R8" s="33">
        <v>2</v>
      </c>
      <c r="S8" s="33">
        <v>2</v>
      </c>
      <c r="T8" s="33">
        <v>2</v>
      </c>
      <c r="U8" s="33">
        <v>0</v>
      </c>
      <c r="V8" s="33">
        <v>2</v>
      </c>
      <c r="W8" s="33">
        <v>2</v>
      </c>
      <c r="X8" s="33">
        <v>0</v>
      </c>
      <c r="Y8" s="33">
        <v>2</v>
      </c>
      <c r="Z8" s="33">
        <f>SUM(N8:Y8)</f>
        <v>16</v>
      </c>
    </row>
    <row r="9" spans="1:26" x14ac:dyDescent="0.25">
      <c r="A9" s="2"/>
      <c r="B9" s="11" t="s">
        <v>8</v>
      </c>
      <c r="C9" s="5"/>
      <c r="D9" s="29">
        <f>SUM(D6:D8)</f>
        <v>4166.666666666667</v>
      </c>
      <c r="E9" s="12">
        <f>E6+E7</f>
        <v>2</v>
      </c>
      <c r="F9" s="13"/>
      <c r="G9" s="29">
        <f>(G6*H6)+(G7*H7)</f>
        <v>20833.333333333336</v>
      </c>
      <c r="H9" s="12">
        <f>H7+H6</f>
        <v>10</v>
      </c>
      <c r="I9" s="13"/>
      <c r="J9" s="29">
        <f>(J6*K6)+(J7*K7)</f>
        <v>41666.666666666672</v>
      </c>
      <c r="K9" s="12">
        <f>K7+K6</f>
        <v>20</v>
      </c>
      <c r="M9" s="42"/>
      <c r="N9" s="34">
        <f>N8*$C11</f>
        <v>5000</v>
      </c>
      <c r="O9" s="34">
        <f t="shared" ref="O9:Y9" si="2">O8*$C11</f>
        <v>5000</v>
      </c>
      <c r="P9" s="34">
        <f t="shared" si="2"/>
        <v>0</v>
      </c>
      <c r="Q9" s="34">
        <f t="shared" si="2"/>
        <v>0</v>
      </c>
      <c r="R9" s="34">
        <f t="shared" si="2"/>
        <v>5000</v>
      </c>
      <c r="S9" s="34">
        <f t="shared" si="2"/>
        <v>5000</v>
      </c>
      <c r="T9" s="34">
        <f t="shared" si="2"/>
        <v>5000</v>
      </c>
      <c r="U9" s="34">
        <f t="shared" si="2"/>
        <v>0</v>
      </c>
      <c r="V9" s="34">
        <f t="shared" si="2"/>
        <v>5000</v>
      </c>
      <c r="W9" s="34">
        <f t="shared" si="2"/>
        <v>5000</v>
      </c>
      <c r="X9" s="34">
        <f t="shared" si="2"/>
        <v>0</v>
      </c>
      <c r="Y9" s="34">
        <f t="shared" si="2"/>
        <v>5000</v>
      </c>
      <c r="Z9" s="34">
        <f t="shared" ref="Z9" si="3">SUM(N9:Y9)</f>
        <v>40000</v>
      </c>
    </row>
    <row r="10" spans="1:26" x14ac:dyDescent="0.25">
      <c r="A10" s="2"/>
      <c r="B10" s="4"/>
      <c r="C10" s="14"/>
      <c r="D10" s="28"/>
      <c r="E10" s="14"/>
      <c r="F10" s="13"/>
      <c r="G10" s="6"/>
      <c r="H10" s="14"/>
      <c r="I10" s="13"/>
      <c r="J10" s="6"/>
      <c r="K10" s="14"/>
      <c r="M10" s="31"/>
      <c r="N10" s="35">
        <f>SUM(N9,N7,N5)</f>
        <v>9166.6666666666661</v>
      </c>
      <c r="O10" s="35">
        <f t="shared" ref="O10:Y10" si="4">SUM(O9,O7,O5)</f>
        <v>9166.6666666666661</v>
      </c>
      <c r="P10" s="35">
        <f t="shared" si="4"/>
        <v>4166.666666666667</v>
      </c>
      <c r="Q10" s="35">
        <f t="shared" si="4"/>
        <v>4166.666666666667</v>
      </c>
      <c r="R10" s="35">
        <f t="shared" si="4"/>
        <v>9166.6666666666661</v>
      </c>
      <c r="S10" s="35">
        <f t="shared" si="4"/>
        <v>9166.6666666666661</v>
      </c>
      <c r="T10" s="35">
        <f t="shared" si="4"/>
        <v>9166.6666666666661</v>
      </c>
      <c r="U10" s="35">
        <f t="shared" si="4"/>
        <v>4166.666666666667</v>
      </c>
      <c r="V10" s="35">
        <f t="shared" si="4"/>
        <v>9166.6666666666661</v>
      </c>
      <c r="W10" s="35">
        <f t="shared" si="4"/>
        <v>9166.6666666666661</v>
      </c>
      <c r="X10" s="35">
        <f t="shared" si="4"/>
        <v>4166.666666666667</v>
      </c>
      <c r="Y10" s="35">
        <f t="shared" si="4"/>
        <v>9166.6666666666661</v>
      </c>
      <c r="Z10" s="35">
        <f>SUM(Z9,Z7,Z5)</f>
        <v>90000</v>
      </c>
    </row>
    <row r="11" spans="1:26" x14ac:dyDescent="0.25">
      <c r="A11" s="2"/>
      <c r="B11" s="4" t="s">
        <v>11</v>
      </c>
      <c r="C11" s="27">
        <v>2500</v>
      </c>
      <c r="D11" s="28">
        <f>(C11*E11)</f>
        <v>5000</v>
      </c>
      <c r="E11" s="14">
        <v>2</v>
      </c>
      <c r="F11" s="13"/>
      <c r="G11" s="28">
        <f>(C11*H11)</f>
        <v>10000</v>
      </c>
      <c r="H11" s="14">
        <v>4</v>
      </c>
      <c r="I11" s="13"/>
      <c r="J11" s="28">
        <f>(C11*K11)</f>
        <v>20000</v>
      </c>
      <c r="K11" s="14">
        <v>8</v>
      </c>
    </row>
    <row r="12" spans="1:26" x14ac:dyDescent="0.25">
      <c r="A12" s="2"/>
      <c r="B12" s="24"/>
      <c r="C12" s="14"/>
      <c r="D12" s="6"/>
      <c r="E12" s="25"/>
      <c r="F12" s="3"/>
      <c r="G12" s="6"/>
      <c r="H12" s="25"/>
      <c r="I12" s="3"/>
      <c r="J12" s="6"/>
      <c r="K12" s="25"/>
    </row>
    <row r="13" spans="1:26" x14ac:dyDescent="0.25">
      <c r="A13" s="2"/>
      <c r="B13" s="24" t="s">
        <v>7</v>
      </c>
      <c r="C13" s="14"/>
      <c r="D13" s="6"/>
      <c r="E13" s="26">
        <f>SUM(E9,E11:E11)</f>
        <v>4</v>
      </c>
      <c r="F13" s="3"/>
      <c r="G13" s="6"/>
      <c r="H13" s="26">
        <f>SUM(H9,H11:H11)</f>
        <v>14</v>
      </c>
      <c r="I13" s="3"/>
      <c r="J13" s="6"/>
      <c r="K13" s="26">
        <f>SUM(K9,K11:K11)</f>
        <v>28</v>
      </c>
    </row>
    <row r="14" spans="1:26" ht="15.75" thickBot="1" x14ac:dyDescent="0.3">
      <c r="A14" s="15"/>
      <c r="B14" s="16"/>
      <c r="C14" s="17"/>
      <c r="D14" s="18"/>
      <c r="E14" s="19"/>
      <c r="F14" s="20"/>
      <c r="G14" s="18"/>
      <c r="H14" s="19"/>
      <c r="I14" s="20"/>
      <c r="J14" s="18"/>
      <c r="K14" s="19"/>
    </row>
    <row r="15" spans="1:26" ht="16.5" thickBot="1" x14ac:dyDescent="0.3">
      <c r="A15" s="43" t="s">
        <v>12</v>
      </c>
      <c r="B15" s="44"/>
      <c r="C15" s="45"/>
      <c r="D15" s="30">
        <f>SUM(D9:D11)</f>
        <v>9166.6666666666679</v>
      </c>
      <c r="E15" s="22"/>
      <c r="F15" s="23"/>
      <c r="G15" s="30">
        <f>SUM(G9:G11)</f>
        <v>30833.333333333336</v>
      </c>
      <c r="H15" s="22"/>
      <c r="I15" s="23"/>
      <c r="J15" s="30">
        <f>SUM(J9:J11)</f>
        <v>61666.666666666672</v>
      </c>
      <c r="K15" s="22"/>
    </row>
    <row r="17" spans="1:26" ht="15.75" thickBot="1" x14ac:dyDescent="0.3"/>
    <row r="18" spans="1:26" ht="16.5" thickBot="1" x14ac:dyDescent="0.3">
      <c r="A18" s="43" t="s">
        <v>13</v>
      </c>
      <c r="B18" s="44"/>
      <c r="C18" s="45"/>
      <c r="D18" s="30">
        <f>D15*12</f>
        <v>110000.00000000001</v>
      </c>
      <c r="E18" s="22"/>
      <c r="F18" s="23"/>
      <c r="G18" s="30">
        <f>G15*12</f>
        <v>370000</v>
      </c>
      <c r="H18" s="22"/>
      <c r="I18" s="23"/>
      <c r="J18" s="21">
        <f>J15*12</f>
        <v>740000</v>
      </c>
      <c r="K18" s="22"/>
    </row>
    <row r="20" spans="1:26" ht="15.75" thickBot="1" x14ac:dyDescent="0.3"/>
    <row r="21" spans="1:26" ht="22.5" thickTop="1" thickBot="1" x14ac:dyDescent="0.3">
      <c r="A21" s="61" t="s">
        <v>15</v>
      </c>
      <c r="B21" s="47"/>
      <c r="C21" s="48"/>
      <c r="D21" s="51" t="s">
        <v>0</v>
      </c>
      <c r="E21" s="52"/>
      <c r="F21" s="52"/>
      <c r="G21" s="52"/>
      <c r="H21" s="52"/>
      <c r="I21" s="52"/>
      <c r="J21" s="52"/>
      <c r="K21" s="53"/>
      <c r="M21" s="31"/>
      <c r="N21" s="32" t="s">
        <v>16</v>
      </c>
      <c r="O21" s="32" t="s">
        <v>17</v>
      </c>
      <c r="P21" s="32" t="s">
        <v>18</v>
      </c>
      <c r="Q21" s="32" t="s">
        <v>19</v>
      </c>
      <c r="R21" s="32" t="s">
        <v>20</v>
      </c>
      <c r="S21" s="32" t="s">
        <v>21</v>
      </c>
      <c r="T21" s="32" t="s">
        <v>22</v>
      </c>
      <c r="U21" s="32" t="s">
        <v>23</v>
      </c>
      <c r="V21" s="32" t="s">
        <v>24</v>
      </c>
      <c r="W21" s="32" t="s">
        <v>25</v>
      </c>
      <c r="X21" s="32" t="s">
        <v>26</v>
      </c>
      <c r="Y21" s="32" t="s">
        <v>27</v>
      </c>
      <c r="Z21" s="32" t="s">
        <v>28</v>
      </c>
    </row>
    <row r="22" spans="1:26" ht="16.5" thickTop="1" x14ac:dyDescent="0.25">
      <c r="A22" s="49"/>
      <c r="B22" s="47"/>
      <c r="C22" s="50"/>
      <c r="D22" s="54" t="s">
        <v>1</v>
      </c>
      <c r="E22" s="55"/>
      <c r="F22" s="1"/>
      <c r="G22" s="56" t="s">
        <v>2</v>
      </c>
      <c r="H22" s="57"/>
      <c r="I22" s="1"/>
      <c r="J22" s="56" t="s">
        <v>3</v>
      </c>
      <c r="K22" s="57"/>
      <c r="M22" s="42" t="s">
        <v>29</v>
      </c>
      <c r="N22" s="33">
        <v>5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f>SUM(N22:Y22)</f>
        <v>5</v>
      </c>
    </row>
    <row r="23" spans="1:26" x14ac:dyDescent="0.25">
      <c r="A23" s="2"/>
      <c r="B23" s="58"/>
      <c r="C23" s="59"/>
      <c r="D23" s="38" t="s">
        <v>4</v>
      </c>
      <c r="E23" s="60"/>
      <c r="F23" s="3"/>
      <c r="G23" s="38" t="s">
        <v>5</v>
      </c>
      <c r="H23" s="39"/>
      <c r="I23" s="3"/>
      <c r="J23" s="38" t="s">
        <v>6</v>
      </c>
      <c r="K23" s="40"/>
      <c r="M23" s="42"/>
      <c r="N23" s="34">
        <f>(N22*$C24)/12</f>
        <v>13333.333333333334</v>
      </c>
      <c r="O23" s="36">
        <f>$N23+(O22*$C24)/12</f>
        <v>13333.333333333334</v>
      </c>
      <c r="P23" s="36">
        <f t="shared" ref="P23" si="5">$N23+(P22*$C24)/12</f>
        <v>13333.333333333334</v>
      </c>
      <c r="Q23" s="36">
        <f t="shared" ref="Q23" si="6">$N23+(Q22*$C24)/12</f>
        <v>13333.333333333334</v>
      </c>
      <c r="R23" s="36">
        <f t="shared" ref="R23" si="7">$N23+(R22*$C24)/12</f>
        <v>13333.333333333334</v>
      </c>
      <c r="S23" s="36">
        <f t="shared" ref="S23" si="8">$N23+(S22*$C24)/12</f>
        <v>13333.333333333334</v>
      </c>
      <c r="T23" s="36">
        <f t="shared" ref="T23" si="9">$N23+(T22*$C24)/12</f>
        <v>13333.333333333334</v>
      </c>
      <c r="U23" s="36">
        <f t="shared" ref="U23" si="10">$N23+(U22*$C24)/12</f>
        <v>13333.333333333334</v>
      </c>
      <c r="V23" s="36">
        <f t="shared" ref="V23" si="11">$N23+(V22*$C24)/12</f>
        <v>13333.333333333334</v>
      </c>
      <c r="W23" s="36">
        <f t="shared" ref="W23" si="12">$N23+(W22*$C24)/12</f>
        <v>13333.333333333334</v>
      </c>
      <c r="X23" s="36">
        <f t="shared" ref="X23" si="13">$N23+(X22*$C24)/12</f>
        <v>13333.333333333334</v>
      </c>
      <c r="Y23" s="36">
        <f t="shared" ref="Y23" si="14">$N23+(Y22*$C24)/12</f>
        <v>13333.333333333334</v>
      </c>
      <c r="Z23" s="34">
        <f>SUM(N23:Y23)</f>
        <v>160000</v>
      </c>
    </row>
    <row r="24" spans="1:26" x14ac:dyDescent="0.25">
      <c r="A24" s="2"/>
      <c r="B24" s="4" t="s">
        <v>9</v>
      </c>
      <c r="C24" s="28">
        <v>32000</v>
      </c>
      <c r="D24" s="28">
        <f>(E24*C24)/12</f>
        <v>2666.6666666666665</v>
      </c>
      <c r="E24" s="7">
        <v>1</v>
      </c>
      <c r="F24" s="3"/>
      <c r="G24" s="28">
        <f>D24</f>
        <v>2666.6666666666665</v>
      </c>
      <c r="H24" s="8">
        <v>5</v>
      </c>
      <c r="I24" s="3"/>
      <c r="J24" s="28">
        <f>D24</f>
        <v>2666.6666666666665</v>
      </c>
      <c r="K24" s="8">
        <v>10</v>
      </c>
      <c r="M24" s="41" t="s">
        <v>30</v>
      </c>
      <c r="N24" s="33">
        <v>5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f>SUM(N24:Y24)</f>
        <v>5</v>
      </c>
    </row>
    <row r="25" spans="1:26" x14ac:dyDescent="0.25">
      <c r="A25" s="2"/>
      <c r="B25" s="4" t="s">
        <v>10</v>
      </c>
      <c r="C25" s="28">
        <v>42000</v>
      </c>
      <c r="D25" s="28">
        <f>(E25*C25)/12</f>
        <v>3500</v>
      </c>
      <c r="E25" s="7">
        <v>1</v>
      </c>
      <c r="F25" s="3"/>
      <c r="G25" s="28">
        <f>D25</f>
        <v>3500</v>
      </c>
      <c r="H25" s="8">
        <v>5</v>
      </c>
      <c r="I25" s="3"/>
      <c r="J25" s="28">
        <f>G25</f>
        <v>3500</v>
      </c>
      <c r="K25" s="8">
        <v>10</v>
      </c>
      <c r="M25" s="41"/>
      <c r="N25" s="34">
        <f>(N24*$C25)/12</f>
        <v>17500</v>
      </c>
      <c r="O25" s="34">
        <f>$N25+(O24*$C25)/12</f>
        <v>17500</v>
      </c>
      <c r="P25" s="34">
        <f t="shared" ref="P25" si="15">$N25+(P24*$C25)/12</f>
        <v>17500</v>
      </c>
      <c r="Q25" s="34">
        <f t="shared" ref="Q25" si="16">$N25+(Q24*$C25)/12</f>
        <v>17500</v>
      </c>
      <c r="R25" s="34">
        <f t="shared" ref="R25" si="17">$N25+(R24*$C25)/12</f>
        <v>17500</v>
      </c>
      <c r="S25" s="34">
        <f t="shared" ref="S25" si="18">$N25+(S24*$C25)/12</f>
        <v>17500</v>
      </c>
      <c r="T25" s="34">
        <f t="shared" ref="T25" si="19">$N25+(T24*$C25)/12</f>
        <v>17500</v>
      </c>
      <c r="U25" s="34">
        <f t="shared" ref="U25" si="20">$N25+(U24*$C25)/12</f>
        <v>17500</v>
      </c>
      <c r="V25" s="34">
        <f t="shared" ref="V25" si="21">$N25+(V24*$C25)/12</f>
        <v>17500</v>
      </c>
      <c r="W25" s="34">
        <f t="shared" ref="W25" si="22">$N25+(W24*$C25)/12</f>
        <v>17500</v>
      </c>
      <c r="X25" s="34">
        <f t="shared" ref="X25" si="23">$N25+(X24*$C25)/12</f>
        <v>17500</v>
      </c>
      <c r="Y25" s="34">
        <f t="shared" ref="Y25" si="24">$N25+(Y24*$C25)/12</f>
        <v>17500</v>
      </c>
      <c r="Z25" s="34">
        <f>SUM(N25:Y25)</f>
        <v>210000</v>
      </c>
    </row>
    <row r="26" spans="1:26" x14ac:dyDescent="0.25">
      <c r="A26" s="2"/>
      <c r="B26" s="4"/>
      <c r="C26" s="5"/>
      <c r="D26" s="9"/>
      <c r="E26" s="10"/>
      <c r="F26" s="3"/>
      <c r="G26" s="9"/>
      <c r="H26" s="10"/>
      <c r="I26" s="3"/>
      <c r="J26" s="9"/>
      <c r="K26" s="10"/>
      <c r="M26" s="42" t="s">
        <v>31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f>SUM(N26:Y26)</f>
        <v>0</v>
      </c>
    </row>
    <row r="27" spans="1:26" x14ac:dyDescent="0.25">
      <c r="A27" s="2"/>
      <c r="B27" s="11" t="s">
        <v>8</v>
      </c>
      <c r="C27" s="5"/>
      <c r="D27" s="29">
        <f>SUM(D24:D26)</f>
        <v>6166.6666666666661</v>
      </c>
      <c r="E27" s="12">
        <f>E24+E25</f>
        <v>2</v>
      </c>
      <c r="F27" s="13"/>
      <c r="G27" s="29">
        <f>(G24*H24)+(G25*H25)</f>
        <v>30833.333333333332</v>
      </c>
      <c r="H27" s="12">
        <f>H25+H24</f>
        <v>10</v>
      </c>
      <c r="I27" s="13"/>
      <c r="J27" s="29">
        <f>(J24*K24)+(J25*K25)</f>
        <v>61666.666666666664</v>
      </c>
      <c r="K27" s="12">
        <f>K25+K24</f>
        <v>20</v>
      </c>
      <c r="M27" s="42"/>
      <c r="N27" s="34">
        <f>N26*$C29</f>
        <v>0</v>
      </c>
      <c r="O27" s="34">
        <f t="shared" ref="O27" si="25">O26*$C29</f>
        <v>0</v>
      </c>
      <c r="P27" s="34">
        <f t="shared" ref="P27" si="26">P26*$C29</f>
        <v>0</v>
      </c>
      <c r="Q27" s="34">
        <f t="shared" ref="Q27" si="27">Q26*$C29</f>
        <v>0</v>
      </c>
      <c r="R27" s="34">
        <f t="shared" ref="R27" si="28">R26*$C29</f>
        <v>0</v>
      </c>
      <c r="S27" s="34">
        <f t="shared" ref="S27" si="29">S26*$C29</f>
        <v>0</v>
      </c>
      <c r="T27" s="34">
        <f t="shared" ref="T27" si="30">T26*$C29</f>
        <v>0</v>
      </c>
      <c r="U27" s="34">
        <f t="shared" ref="U27" si="31">U26*$C29</f>
        <v>0</v>
      </c>
      <c r="V27" s="34">
        <f t="shared" ref="V27" si="32">V26*$C29</f>
        <v>0</v>
      </c>
      <c r="W27" s="34">
        <f t="shared" ref="W27" si="33">W26*$C29</f>
        <v>0</v>
      </c>
      <c r="X27" s="34">
        <f t="shared" ref="X27" si="34">X26*$C29</f>
        <v>0</v>
      </c>
      <c r="Y27" s="34">
        <f t="shared" ref="Y27" si="35">Y26*$C29</f>
        <v>0</v>
      </c>
      <c r="Z27" s="34">
        <f t="shared" ref="Z27" si="36">SUM(N27:Y27)</f>
        <v>0</v>
      </c>
    </row>
    <row r="28" spans="1:26" x14ac:dyDescent="0.25">
      <c r="A28" s="2"/>
      <c r="B28" s="4"/>
      <c r="C28" s="14"/>
      <c r="D28" s="28"/>
      <c r="E28" s="14"/>
      <c r="F28" s="13"/>
      <c r="G28" s="6"/>
      <c r="H28" s="14"/>
      <c r="I28" s="13"/>
      <c r="J28" s="6"/>
      <c r="K28" s="14"/>
      <c r="M28" s="31"/>
      <c r="N28" s="35">
        <f>SUM(N27,N25,N23)</f>
        <v>30833.333333333336</v>
      </c>
      <c r="O28" s="35">
        <f t="shared" ref="O28" si="37">SUM(O27,O25,O23)</f>
        <v>30833.333333333336</v>
      </c>
      <c r="P28" s="35">
        <f t="shared" ref="P28" si="38">SUM(P27,P25,P23)</f>
        <v>30833.333333333336</v>
      </c>
      <c r="Q28" s="35">
        <f t="shared" ref="Q28" si="39">SUM(Q27,Q25,Q23)</f>
        <v>30833.333333333336</v>
      </c>
      <c r="R28" s="35">
        <f t="shared" ref="R28" si="40">SUM(R27,R25,R23)</f>
        <v>30833.333333333336</v>
      </c>
      <c r="S28" s="35">
        <f t="shared" ref="S28" si="41">SUM(S27,S25,S23)</f>
        <v>30833.333333333336</v>
      </c>
      <c r="T28" s="35">
        <f t="shared" ref="T28" si="42">SUM(T27,T25,T23)</f>
        <v>30833.333333333336</v>
      </c>
      <c r="U28" s="35">
        <f t="shared" ref="U28" si="43">SUM(U27,U25,U23)</f>
        <v>30833.333333333336</v>
      </c>
      <c r="V28" s="35">
        <f t="shared" ref="V28" si="44">SUM(V27,V25,V23)</f>
        <v>30833.333333333336</v>
      </c>
      <c r="W28" s="35">
        <f t="shared" ref="W28" si="45">SUM(W27,W25,W23)</f>
        <v>30833.333333333336</v>
      </c>
      <c r="X28" s="35">
        <f t="shared" ref="X28" si="46">SUM(X27,X25,X23)</f>
        <v>30833.333333333336</v>
      </c>
      <c r="Y28" s="35">
        <f t="shared" ref="Y28" si="47">SUM(Y27,Y25,Y23)</f>
        <v>30833.333333333336</v>
      </c>
      <c r="Z28" s="37">
        <f>SUM(Z27,Z25,Z23)</f>
        <v>370000</v>
      </c>
    </row>
    <row r="29" spans="1:26" x14ac:dyDescent="0.25">
      <c r="A29" s="2"/>
      <c r="B29" s="4" t="s">
        <v>11</v>
      </c>
      <c r="C29" s="27">
        <v>2500</v>
      </c>
      <c r="D29" s="28">
        <f>(C29*E29)</f>
        <v>5000</v>
      </c>
      <c r="E29" s="14">
        <v>2</v>
      </c>
      <c r="F29" s="13"/>
      <c r="G29" s="28">
        <f>(C29*H29)</f>
        <v>10000</v>
      </c>
      <c r="H29" s="14">
        <v>4</v>
      </c>
      <c r="I29" s="13"/>
      <c r="J29" s="28">
        <f>(C29*K29)</f>
        <v>20000</v>
      </c>
      <c r="K29" s="14">
        <v>8</v>
      </c>
    </row>
    <row r="30" spans="1:26" x14ac:dyDescent="0.25">
      <c r="A30" s="2"/>
      <c r="B30" s="24"/>
      <c r="C30" s="14"/>
      <c r="D30" s="6"/>
      <c r="E30" s="25"/>
      <c r="F30" s="3"/>
      <c r="G30" s="6"/>
      <c r="H30" s="25"/>
      <c r="I30" s="3"/>
      <c r="J30" s="6"/>
      <c r="K30" s="25"/>
    </row>
    <row r="31" spans="1:26" x14ac:dyDescent="0.25">
      <c r="A31" s="2"/>
      <c r="B31" s="24" t="s">
        <v>7</v>
      </c>
      <c r="C31" s="14"/>
      <c r="D31" s="6"/>
      <c r="E31" s="26">
        <f>SUM(E27,E29:E29)</f>
        <v>4</v>
      </c>
      <c r="F31" s="3"/>
      <c r="G31" s="6"/>
      <c r="H31" s="26">
        <f>SUM(H27,H29:H29)</f>
        <v>14</v>
      </c>
      <c r="I31" s="3"/>
      <c r="J31" s="6"/>
      <c r="K31" s="26">
        <f>SUM(K27,K29:K29)</f>
        <v>28</v>
      </c>
    </row>
    <row r="32" spans="1:26" ht="15.75" thickBot="1" x14ac:dyDescent="0.3">
      <c r="A32" s="15"/>
      <c r="B32" s="16"/>
      <c r="C32" s="17"/>
      <c r="D32" s="18"/>
      <c r="E32" s="19"/>
      <c r="F32" s="20"/>
      <c r="G32" s="18"/>
      <c r="H32" s="19"/>
      <c r="I32" s="20"/>
      <c r="J32" s="18"/>
      <c r="K32" s="19"/>
    </row>
    <row r="33" spans="1:26" ht="16.5" thickBot="1" x14ac:dyDescent="0.3">
      <c r="A33" s="43" t="s">
        <v>12</v>
      </c>
      <c r="B33" s="44"/>
      <c r="C33" s="45"/>
      <c r="D33" s="30">
        <f>SUM(D27:D29)</f>
        <v>11166.666666666666</v>
      </c>
      <c r="E33" s="22"/>
      <c r="F33" s="23"/>
      <c r="G33" s="30">
        <f>SUM(G27:G29)</f>
        <v>40833.333333333328</v>
      </c>
      <c r="H33" s="22"/>
      <c r="I33" s="23"/>
      <c r="J33" s="30">
        <f>SUM(J27:J29)</f>
        <v>81666.666666666657</v>
      </c>
      <c r="K33" s="22"/>
    </row>
    <row r="35" spans="1:26" ht="15.75" thickBot="1" x14ac:dyDescent="0.3"/>
    <row r="36" spans="1:26" ht="16.5" thickBot="1" x14ac:dyDescent="0.3">
      <c r="A36" s="43" t="s">
        <v>13</v>
      </c>
      <c r="B36" s="44"/>
      <c r="C36" s="45"/>
      <c r="D36" s="30">
        <f>D33*12</f>
        <v>134000</v>
      </c>
      <c r="E36" s="22"/>
      <c r="F36" s="23"/>
      <c r="G36" s="30">
        <f>G33*12</f>
        <v>489999.99999999994</v>
      </c>
      <c r="H36" s="22"/>
      <c r="I36" s="23"/>
      <c r="J36" s="21">
        <f>J33*12</f>
        <v>979999.99999999988</v>
      </c>
      <c r="K36" s="22"/>
    </row>
    <row r="38" spans="1:26" ht="15.75" thickBot="1" x14ac:dyDescent="0.3"/>
    <row r="39" spans="1:26" ht="22.5" thickTop="1" thickBot="1" x14ac:dyDescent="0.3">
      <c r="A39" s="46" t="s">
        <v>3</v>
      </c>
      <c r="B39" s="47"/>
      <c r="C39" s="48"/>
      <c r="D39" s="51" t="s">
        <v>0</v>
      </c>
      <c r="E39" s="52"/>
      <c r="F39" s="52"/>
      <c r="G39" s="52"/>
      <c r="H39" s="52"/>
      <c r="I39" s="52"/>
      <c r="J39" s="52"/>
      <c r="K39" s="53"/>
      <c r="M39" s="31"/>
      <c r="N39" s="32" t="s">
        <v>16</v>
      </c>
      <c r="O39" s="32" t="s">
        <v>17</v>
      </c>
      <c r="P39" s="32" t="s">
        <v>18</v>
      </c>
      <c r="Q39" s="32" t="s">
        <v>19</v>
      </c>
      <c r="R39" s="32" t="s">
        <v>20</v>
      </c>
      <c r="S39" s="32" t="s">
        <v>21</v>
      </c>
      <c r="T39" s="32" t="s">
        <v>22</v>
      </c>
      <c r="U39" s="32" t="s">
        <v>23</v>
      </c>
      <c r="V39" s="32" t="s">
        <v>24</v>
      </c>
      <c r="W39" s="32" t="s">
        <v>25</v>
      </c>
      <c r="X39" s="32" t="s">
        <v>26</v>
      </c>
      <c r="Y39" s="32" t="s">
        <v>27</v>
      </c>
      <c r="Z39" s="32" t="s">
        <v>28</v>
      </c>
    </row>
    <row r="40" spans="1:26" ht="16.5" thickTop="1" x14ac:dyDescent="0.25">
      <c r="A40" s="49"/>
      <c r="B40" s="47"/>
      <c r="C40" s="50"/>
      <c r="D40" s="54" t="s">
        <v>1</v>
      </c>
      <c r="E40" s="55"/>
      <c r="F40" s="1"/>
      <c r="G40" s="56" t="s">
        <v>2</v>
      </c>
      <c r="H40" s="57"/>
      <c r="I40" s="1"/>
      <c r="J40" s="56" t="s">
        <v>3</v>
      </c>
      <c r="K40" s="57"/>
      <c r="M40" s="42" t="s">
        <v>29</v>
      </c>
      <c r="N40" s="33">
        <v>5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f>SUM(N40:Y40)</f>
        <v>5</v>
      </c>
    </row>
    <row r="41" spans="1:26" x14ac:dyDescent="0.25">
      <c r="A41" s="2"/>
      <c r="B41" s="58"/>
      <c r="C41" s="59"/>
      <c r="D41" s="38" t="s">
        <v>4</v>
      </c>
      <c r="E41" s="60"/>
      <c r="F41" s="3"/>
      <c r="G41" s="38" t="s">
        <v>5</v>
      </c>
      <c r="H41" s="39"/>
      <c r="I41" s="3"/>
      <c r="J41" s="38" t="s">
        <v>6</v>
      </c>
      <c r="K41" s="40"/>
      <c r="M41" s="42"/>
      <c r="N41" s="34">
        <f>(N40*$C42)/12</f>
        <v>18750</v>
      </c>
      <c r="O41" s="36">
        <f>$N41+(O40*$C42)/12</f>
        <v>18750</v>
      </c>
      <c r="P41" s="36">
        <f t="shared" ref="P41" si="48">$N41+(P40*$C42)/12</f>
        <v>18750</v>
      </c>
      <c r="Q41" s="36">
        <f t="shared" ref="Q41" si="49">$N41+(Q40*$C42)/12</f>
        <v>18750</v>
      </c>
      <c r="R41" s="36">
        <f t="shared" ref="R41" si="50">$N41+(R40*$C42)/12</f>
        <v>18750</v>
      </c>
      <c r="S41" s="36">
        <f t="shared" ref="S41" si="51">$N41+(S40*$C42)/12</f>
        <v>18750</v>
      </c>
      <c r="T41" s="36">
        <f t="shared" ref="T41" si="52">$N41+(T40*$C42)/12</f>
        <v>18750</v>
      </c>
      <c r="U41" s="36">
        <f t="shared" ref="U41" si="53">$N41+(U40*$C42)/12</f>
        <v>18750</v>
      </c>
      <c r="V41" s="36">
        <f t="shared" ref="V41" si="54">$N41+(V40*$C42)/12</f>
        <v>18750</v>
      </c>
      <c r="W41" s="36">
        <f t="shared" ref="W41" si="55">$N41+(W40*$C42)/12</f>
        <v>18750</v>
      </c>
      <c r="X41" s="36">
        <f t="shared" ref="X41" si="56">$N41+(X40*$C42)/12</f>
        <v>18750</v>
      </c>
      <c r="Y41" s="36">
        <f t="shared" ref="Y41" si="57">$N41+(Y40*$C42)/12</f>
        <v>18750</v>
      </c>
      <c r="Z41" s="34">
        <f>SUM(N41:Y41)</f>
        <v>225000</v>
      </c>
    </row>
    <row r="42" spans="1:26" x14ac:dyDescent="0.25">
      <c r="A42" s="2"/>
      <c r="B42" s="4" t="s">
        <v>9</v>
      </c>
      <c r="C42" s="28">
        <v>45000</v>
      </c>
      <c r="D42" s="28">
        <f>(E42*C42)/12</f>
        <v>3750</v>
      </c>
      <c r="E42" s="7">
        <v>1</v>
      </c>
      <c r="F42" s="3"/>
      <c r="G42" s="28">
        <f>D42</f>
        <v>3750</v>
      </c>
      <c r="H42" s="8">
        <v>5</v>
      </c>
      <c r="I42" s="3"/>
      <c r="J42" s="28">
        <f>D42</f>
        <v>3750</v>
      </c>
      <c r="K42" s="8">
        <v>10</v>
      </c>
      <c r="M42" s="41" t="s">
        <v>30</v>
      </c>
      <c r="N42" s="33">
        <v>5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f>SUM(N42:Y42)</f>
        <v>5</v>
      </c>
    </row>
    <row r="43" spans="1:26" x14ac:dyDescent="0.25">
      <c r="A43" s="2"/>
      <c r="B43" s="4" t="s">
        <v>10</v>
      </c>
      <c r="C43" s="28">
        <v>55000</v>
      </c>
      <c r="D43" s="28">
        <f>(E43*C43)/12</f>
        <v>4583.333333333333</v>
      </c>
      <c r="E43" s="7">
        <v>1</v>
      </c>
      <c r="F43" s="3"/>
      <c r="G43" s="28">
        <f>D43</f>
        <v>4583.333333333333</v>
      </c>
      <c r="H43" s="8">
        <v>5</v>
      </c>
      <c r="I43" s="3"/>
      <c r="J43" s="28">
        <f>G43</f>
        <v>4583.333333333333</v>
      </c>
      <c r="K43" s="8">
        <v>10</v>
      </c>
      <c r="M43" s="41"/>
      <c r="N43" s="34">
        <f>(N42*$C43)/12</f>
        <v>22916.666666666668</v>
      </c>
      <c r="O43" s="34">
        <f>$N43+(O42*$C43)/12</f>
        <v>22916.666666666668</v>
      </c>
      <c r="P43" s="34">
        <f t="shared" ref="P43" si="58">$N43+(P42*$C43)/12</f>
        <v>22916.666666666668</v>
      </c>
      <c r="Q43" s="34">
        <f t="shared" ref="Q43" si="59">$N43+(Q42*$C43)/12</f>
        <v>22916.666666666668</v>
      </c>
      <c r="R43" s="34">
        <f t="shared" ref="R43" si="60">$N43+(R42*$C43)/12</f>
        <v>22916.666666666668</v>
      </c>
      <c r="S43" s="34">
        <f t="shared" ref="S43" si="61">$N43+(S42*$C43)/12</f>
        <v>22916.666666666668</v>
      </c>
      <c r="T43" s="34">
        <f t="shared" ref="T43" si="62">$N43+(T42*$C43)/12</f>
        <v>22916.666666666668</v>
      </c>
      <c r="U43" s="34">
        <f t="shared" ref="U43" si="63">$N43+(U42*$C43)/12</f>
        <v>22916.666666666668</v>
      </c>
      <c r="V43" s="34">
        <f t="shared" ref="V43" si="64">$N43+(V42*$C43)/12</f>
        <v>22916.666666666668</v>
      </c>
      <c r="W43" s="34">
        <f t="shared" ref="W43" si="65">$N43+(W42*$C43)/12</f>
        <v>22916.666666666668</v>
      </c>
      <c r="X43" s="34">
        <f t="shared" ref="X43" si="66">$N43+(X42*$C43)/12</f>
        <v>22916.666666666668</v>
      </c>
      <c r="Y43" s="34">
        <f t="shared" ref="Y43" si="67">$N43+(Y42*$C43)/12</f>
        <v>22916.666666666668</v>
      </c>
      <c r="Z43" s="34">
        <f>SUM(N43:Y43)</f>
        <v>274999.99999999994</v>
      </c>
    </row>
    <row r="44" spans="1:26" x14ac:dyDescent="0.25">
      <c r="A44" s="2"/>
      <c r="B44" s="4"/>
      <c r="C44" s="5"/>
      <c r="D44" s="9"/>
      <c r="E44" s="10"/>
      <c r="F44" s="3"/>
      <c r="G44" s="9"/>
      <c r="H44" s="10"/>
      <c r="I44" s="3"/>
      <c r="J44" s="9"/>
      <c r="K44" s="10"/>
      <c r="M44" s="42" t="s">
        <v>31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f>SUM(N44:Y44)</f>
        <v>0</v>
      </c>
    </row>
    <row r="45" spans="1:26" x14ac:dyDescent="0.25">
      <c r="A45" s="2"/>
      <c r="B45" s="11" t="s">
        <v>8</v>
      </c>
      <c r="C45" s="5"/>
      <c r="D45" s="29">
        <f>SUM(D42:D44)</f>
        <v>8333.3333333333321</v>
      </c>
      <c r="E45" s="12">
        <f>E42+E43</f>
        <v>2</v>
      </c>
      <c r="F45" s="13"/>
      <c r="G45" s="29">
        <f>(G42*H42)+(G43*H43)</f>
        <v>41666.666666666664</v>
      </c>
      <c r="H45" s="12">
        <f>H43+H42</f>
        <v>10</v>
      </c>
      <c r="I45" s="13"/>
      <c r="J45" s="29">
        <f>(J42*K42)+(J43*K43)</f>
        <v>83333.333333333328</v>
      </c>
      <c r="K45" s="12">
        <f>K43+K42</f>
        <v>20</v>
      </c>
      <c r="M45" s="42"/>
      <c r="N45" s="34">
        <f>N44*$C47</f>
        <v>0</v>
      </c>
      <c r="O45" s="34">
        <f t="shared" ref="O45" si="68">O44*$C47</f>
        <v>0</v>
      </c>
      <c r="P45" s="34">
        <f t="shared" ref="P45" si="69">P44*$C47</f>
        <v>0</v>
      </c>
      <c r="Q45" s="34">
        <f t="shared" ref="Q45" si="70">Q44*$C47</f>
        <v>0</v>
      </c>
      <c r="R45" s="34">
        <f t="shared" ref="R45" si="71">R44*$C47</f>
        <v>0</v>
      </c>
      <c r="S45" s="34">
        <f t="shared" ref="S45" si="72">S44*$C47</f>
        <v>0</v>
      </c>
      <c r="T45" s="34">
        <f t="shared" ref="T45" si="73">T44*$C47</f>
        <v>0</v>
      </c>
      <c r="U45" s="34">
        <f t="shared" ref="U45" si="74">U44*$C47</f>
        <v>0</v>
      </c>
      <c r="V45" s="34">
        <f t="shared" ref="V45" si="75">V44*$C47</f>
        <v>0</v>
      </c>
      <c r="W45" s="34">
        <f t="shared" ref="W45" si="76">W44*$C47</f>
        <v>0</v>
      </c>
      <c r="X45" s="34">
        <f t="shared" ref="X45" si="77">X44*$C47</f>
        <v>0</v>
      </c>
      <c r="Y45" s="34">
        <f t="shared" ref="Y45" si="78">Y44*$C47</f>
        <v>0</v>
      </c>
      <c r="Z45" s="34">
        <f t="shared" ref="Z45" si="79">SUM(N45:Y45)</f>
        <v>0</v>
      </c>
    </row>
    <row r="46" spans="1:26" x14ac:dyDescent="0.25">
      <c r="A46" s="2"/>
      <c r="B46" s="4"/>
      <c r="C46" s="14"/>
      <c r="D46" s="28"/>
      <c r="E46" s="14"/>
      <c r="F46" s="13"/>
      <c r="G46" s="6"/>
      <c r="H46" s="14"/>
      <c r="I46" s="13"/>
      <c r="J46" s="6"/>
      <c r="K46" s="14"/>
      <c r="M46" s="31"/>
      <c r="N46" s="35">
        <f>SUM(N45,N43,N41)</f>
        <v>41666.666666666672</v>
      </c>
      <c r="O46" s="35">
        <f t="shared" ref="O46" si="80">SUM(O45,O43,O41)</f>
        <v>41666.666666666672</v>
      </c>
      <c r="P46" s="35">
        <f t="shared" ref="P46" si="81">SUM(P45,P43,P41)</f>
        <v>41666.666666666672</v>
      </c>
      <c r="Q46" s="35">
        <f t="shared" ref="Q46" si="82">SUM(Q45,Q43,Q41)</f>
        <v>41666.666666666672</v>
      </c>
      <c r="R46" s="35">
        <f t="shared" ref="R46" si="83">SUM(R45,R43,R41)</f>
        <v>41666.666666666672</v>
      </c>
      <c r="S46" s="35">
        <f t="shared" ref="S46" si="84">SUM(S45,S43,S41)</f>
        <v>41666.666666666672</v>
      </c>
      <c r="T46" s="35">
        <f t="shared" ref="T46" si="85">SUM(T45,T43,T41)</f>
        <v>41666.666666666672</v>
      </c>
      <c r="U46" s="35">
        <f t="shared" ref="U46" si="86">SUM(U45,U43,U41)</f>
        <v>41666.666666666672</v>
      </c>
      <c r="V46" s="35">
        <f t="shared" ref="V46" si="87">SUM(V45,V43,V41)</f>
        <v>41666.666666666672</v>
      </c>
      <c r="W46" s="35">
        <f t="shared" ref="W46" si="88">SUM(W45,W43,W41)</f>
        <v>41666.666666666672</v>
      </c>
      <c r="X46" s="35">
        <f t="shared" ref="X46" si="89">SUM(X45,X43,X41)</f>
        <v>41666.666666666672</v>
      </c>
      <c r="Y46" s="35">
        <f t="shared" ref="Y46" si="90">SUM(Y45,Y43,Y41)</f>
        <v>41666.666666666672</v>
      </c>
      <c r="Z46" s="37">
        <f>SUM(Z45,Z43,Z41)</f>
        <v>499999.99999999994</v>
      </c>
    </row>
    <row r="47" spans="1:26" x14ac:dyDescent="0.25">
      <c r="A47" s="2"/>
      <c r="B47" s="4" t="s">
        <v>11</v>
      </c>
      <c r="C47" s="27">
        <v>2500</v>
      </c>
      <c r="D47" s="28">
        <f>(C47*E47)</f>
        <v>5000</v>
      </c>
      <c r="E47" s="14">
        <v>2</v>
      </c>
      <c r="F47" s="13"/>
      <c r="G47" s="28">
        <f>(C47*H47)</f>
        <v>10000</v>
      </c>
      <c r="H47" s="14">
        <v>4</v>
      </c>
      <c r="I47" s="13"/>
      <c r="J47" s="28">
        <f>(C47*K47)</f>
        <v>20000</v>
      </c>
      <c r="K47" s="14">
        <v>8</v>
      </c>
    </row>
    <row r="48" spans="1:26" x14ac:dyDescent="0.25">
      <c r="A48" s="2"/>
      <c r="B48" s="24"/>
      <c r="C48" s="14"/>
      <c r="D48" s="6"/>
      <c r="E48" s="25"/>
      <c r="F48" s="3"/>
      <c r="G48" s="6"/>
      <c r="H48" s="25"/>
      <c r="I48" s="3"/>
      <c r="J48" s="6"/>
      <c r="K48" s="25"/>
    </row>
    <row r="49" spans="1:11" x14ac:dyDescent="0.25">
      <c r="A49" s="2"/>
      <c r="B49" s="24" t="s">
        <v>7</v>
      </c>
      <c r="C49" s="14"/>
      <c r="D49" s="6"/>
      <c r="E49" s="26">
        <f>SUM(E45,E47:E47)</f>
        <v>4</v>
      </c>
      <c r="F49" s="3"/>
      <c r="G49" s="6"/>
      <c r="H49" s="26">
        <f>SUM(H45,H47:H47)</f>
        <v>14</v>
      </c>
      <c r="I49" s="3"/>
      <c r="J49" s="6"/>
      <c r="K49" s="26">
        <f>SUM(K45,K47:K47)</f>
        <v>28</v>
      </c>
    </row>
    <row r="50" spans="1:11" ht="15.75" thickBot="1" x14ac:dyDescent="0.3">
      <c r="A50" s="15"/>
      <c r="B50" s="16"/>
      <c r="C50" s="17"/>
      <c r="D50" s="18"/>
      <c r="E50" s="19"/>
      <c r="F50" s="20"/>
      <c r="G50" s="18"/>
      <c r="H50" s="19"/>
      <c r="I50" s="20"/>
      <c r="J50" s="18"/>
      <c r="K50" s="19"/>
    </row>
    <row r="51" spans="1:11" ht="16.5" thickBot="1" x14ac:dyDescent="0.3">
      <c r="A51" s="43" t="s">
        <v>12</v>
      </c>
      <c r="B51" s="44"/>
      <c r="C51" s="45"/>
      <c r="D51" s="30">
        <f>SUM(D45:D47)</f>
        <v>13333.333333333332</v>
      </c>
      <c r="E51" s="22"/>
      <c r="F51" s="23"/>
      <c r="G51" s="30">
        <f>SUM(G45:G47)</f>
        <v>51666.666666666664</v>
      </c>
      <c r="H51" s="22"/>
      <c r="I51" s="23"/>
      <c r="J51" s="30">
        <f>SUM(J45:J47)</f>
        <v>103333.33333333333</v>
      </c>
      <c r="K51" s="22"/>
    </row>
    <row r="53" spans="1:11" ht="15.75" thickBot="1" x14ac:dyDescent="0.3"/>
    <row r="54" spans="1:11" ht="16.5" thickBot="1" x14ac:dyDescent="0.3">
      <c r="A54" s="43" t="s">
        <v>13</v>
      </c>
      <c r="B54" s="44"/>
      <c r="C54" s="45"/>
      <c r="D54" s="30">
        <f>D51*12</f>
        <v>160000</v>
      </c>
      <c r="E54" s="22"/>
      <c r="F54" s="23"/>
      <c r="G54" s="30">
        <f>G51*12</f>
        <v>620000</v>
      </c>
      <c r="H54" s="22"/>
      <c r="I54" s="23"/>
      <c r="J54" s="21">
        <f>J51*12</f>
        <v>1240000</v>
      </c>
      <c r="K54" s="22"/>
    </row>
  </sheetData>
  <mergeCells count="42">
    <mergeCell ref="D3:K3"/>
    <mergeCell ref="D4:E4"/>
    <mergeCell ref="G4:H4"/>
    <mergeCell ref="J4:K4"/>
    <mergeCell ref="B5:C5"/>
    <mergeCell ref="D5:E5"/>
    <mergeCell ref="G5:H5"/>
    <mergeCell ref="J5:K5"/>
    <mergeCell ref="M22:M23"/>
    <mergeCell ref="M4:M5"/>
    <mergeCell ref="M6:M7"/>
    <mergeCell ref="M8:M9"/>
    <mergeCell ref="B23:C23"/>
    <mergeCell ref="D23:E23"/>
    <mergeCell ref="G23:H23"/>
    <mergeCell ref="J23:K23"/>
    <mergeCell ref="A15:C15"/>
    <mergeCell ref="A18:C18"/>
    <mergeCell ref="A21:C22"/>
    <mergeCell ref="D21:K21"/>
    <mergeCell ref="D22:E22"/>
    <mergeCell ref="G22:H22"/>
    <mergeCell ref="J22:K22"/>
    <mergeCell ref="A3:C4"/>
    <mergeCell ref="A54:C54"/>
    <mergeCell ref="M24:M25"/>
    <mergeCell ref="M26:M27"/>
    <mergeCell ref="A39:C40"/>
    <mergeCell ref="D39:K39"/>
    <mergeCell ref="D40:E40"/>
    <mergeCell ref="G40:H40"/>
    <mergeCell ref="J40:K40"/>
    <mergeCell ref="M40:M41"/>
    <mergeCell ref="B41:C41"/>
    <mergeCell ref="D41:E41"/>
    <mergeCell ref="A33:C33"/>
    <mergeCell ref="A36:C36"/>
    <mergeCell ref="G41:H41"/>
    <mergeCell ref="J41:K41"/>
    <mergeCell ref="M42:M43"/>
    <mergeCell ref="M44:M45"/>
    <mergeCell ref="A51:C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</dc:creator>
  <cp:keywords/>
  <dc:description/>
  <cp:lastModifiedBy>Angel hernandez camargo</cp:lastModifiedBy>
  <cp:revision/>
  <dcterms:created xsi:type="dcterms:W3CDTF">2017-09-11T14:56:46Z</dcterms:created>
  <dcterms:modified xsi:type="dcterms:W3CDTF">2022-07-21T18:32:20Z</dcterms:modified>
  <cp:category/>
  <cp:contentStatus/>
</cp:coreProperties>
</file>